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Password="9DEE" revisionsPassword="9DEE" lockStructure="1" lockRevision="1"/>
  <bookViews>
    <workbookView xWindow="120" yWindow="60" windowWidth="15180" windowHeight="9345"/>
  </bookViews>
  <sheets>
    <sheet name="Калькулятор вклада" sheetId="1" r:id="rId1"/>
    <sheet name="Copyright" sheetId="2" state="hidden" r:id="rId2"/>
  </sheets>
  <calcPr calcId="145621"/>
  <customWorkbookViews>
    <customWorkbookView name="Samurai - Личное представление" guid="{186F2A18-5BF0-44DE-8601-981FFC26AB9E}" mergeInterval="0" personalView="1" maximized="1" windowWidth="1362" windowHeight="553" activeSheetId="1"/>
  </customWorkbookViews>
</workbook>
</file>

<file path=xl/calcChain.xml><?xml version="1.0" encoding="utf-8"?>
<calcChain xmlns="http://schemas.openxmlformats.org/spreadsheetml/2006/main">
  <c r="D4" i="1" l="1"/>
  <c r="D8" i="1"/>
  <c r="G8" i="1"/>
  <c r="C11" i="1" l="1"/>
  <c r="C12" i="1" s="1"/>
  <c r="C13" i="1" s="1"/>
  <c r="F11" i="1" l="1"/>
  <c r="F12" i="1" s="1"/>
  <c r="B10" i="1" s="1"/>
</calcChain>
</file>

<file path=xl/sharedStrings.xml><?xml version="1.0" encoding="utf-8"?>
<sst xmlns="http://schemas.openxmlformats.org/spreadsheetml/2006/main" count="23" uniqueCount="23">
  <si>
    <t>Ставка, % годовых</t>
  </si>
  <si>
    <t>Капитализация процентов</t>
  </si>
  <si>
    <t>Увеличение суммы вклада, %</t>
  </si>
  <si>
    <t>Период капитализации, мес.</t>
  </si>
  <si>
    <t>Copyright by Hawk 2005-2006</t>
  </si>
  <si>
    <t>в ин. валюте</t>
  </si>
  <si>
    <t>Максимальная ставка, не облагаемая налогом</t>
  </si>
  <si>
    <t>Ставка налогообложения</t>
  </si>
  <si>
    <t>Налогооблагаемый доход</t>
  </si>
  <si>
    <t>Сумма налога</t>
  </si>
  <si>
    <t>Сумма выплаченных процентов</t>
  </si>
  <si>
    <t>рубли</t>
  </si>
  <si>
    <t>Калькулятор доходности вкладов</t>
  </si>
  <si>
    <r>
      <t xml:space="preserve">Параметры налогообложения </t>
    </r>
    <r>
      <rPr>
        <sz val="11"/>
        <color theme="6" tint="-0.499984740745262"/>
        <rFont val="Verdana"/>
        <family val="2"/>
        <charset val="204"/>
      </rPr>
      <t>(ст. 224, ч. II НК РФ)</t>
    </r>
  </si>
  <si>
    <t>Условия вклада</t>
  </si>
  <si>
    <t>Сумма</t>
  </si>
  <si>
    <t>Срок, мес.</t>
  </si>
  <si>
    <t>Валюта</t>
  </si>
  <si>
    <t>Сумма в конце срока</t>
  </si>
  <si>
    <t>http://finmk.ru</t>
  </si>
  <si>
    <t>Налоги</t>
  </si>
  <si>
    <t>Да</t>
  </si>
  <si>
    <t>в рублях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</si>
</sst>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%"/>
  </numFmts>
  <fonts count="12" x14ac:knownFonts="1">
    <font>
      <sz val="10"/>
      <name val="Arial Cyr"/>
      <charset val="204"/>
    </font>
    <font>
      <sz val="10"/>
      <color indexed="9"/>
      <name val="Arial Cyr"/>
      <family val="2"/>
      <charset val="204"/>
    </font>
    <font>
      <sz val="11"/>
      <name val="Verdana"/>
      <family val="2"/>
      <charset val="204"/>
    </font>
    <font>
      <sz val="11"/>
      <color indexed="18"/>
      <name val="Verdana"/>
      <family val="2"/>
      <charset val="204"/>
    </font>
    <font>
      <b/>
      <sz val="11"/>
      <name val="Verdana"/>
      <family val="2"/>
      <charset val="204"/>
    </font>
    <font>
      <sz val="11"/>
      <color indexed="9"/>
      <name val="Verdana"/>
      <family val="2"/>
      <charset val="204"/>
    </font>
    <font>
      <b/>
      <sz val="11"/>
      <color indexed="18"/>
      <name val="Verdana"/>
      <family val="2"/>
      <charset val="204"/>
    </font>
    <font>
      <sz val="16"/>
      <color rgb="FF003763"/>
      <name val="Verdana"/>
      <family val="2"/>
      <charset val="204"/>
    </font>
    <font>
      <b/>
      <sz val="11"/>
      <color theme="6" tint="-0.499984740745262"/>
      <name val="Verdana"/>
      <family val="2"/>
      <charset val="204"/>
    </font>
    <font>
      <sz val="11"/>
      <color theme="6" tint="-0.499984740745262"/>
      <name val="Verdana"/>
      <family val="2"/>
      <charset val="204"/>
    </font>
    <font>
      <u/>
      <sz val="10"/>
      <color theme="10"/>
      <name val="Arial Cyr"/>
      <charset val="204"/>
    </font>
    <font>
      <b/>
      <u/>
      <sz val="11"/>
      <color theme="1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5"/>
      </top>
      <bottom style="thin">
        <color indexed="9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left" vertical="center"/>
    </xf>
    <xf numFmtId="3" fontId="4" fillId="3" borderId="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10" fontId="4" fillId="3" borderId="3" xfId="0" applyNumberFormat="1" applyFont="1" applyFill="1" applyBorder="1" applyAlignment="1" applyProtection="1">
      <alignment horizontal="left" vertical="center"/>
      <protection locked="0"/>
    </xf>
    <xf numFmtId="164" fontId="5" fillId="0" borderId="0" xfId="0" applyNumberFormat="1" applyFont="1" applyAlignment="1">
      <alignment horizontal="left" vertical="center"/>
    </xf>
    <xf numFmtId="9" fontId="4" fillId="3" borderId="3" xfId="0" applyNumberFormat="1" applyFont="1" applyFill="1" applyBorder="1" applyAlignment="1" applyProtection="1">
      <alignment horizontal="left" vertical="center"/>
      <protection locked="0"/>
    </xf>
    <xf numFmtId="0" fontId="4" fillId="3" borderId="3" xfId="0" applyNumberFormat="1" applyFont="1" applyFill="1" applyBorder="1" applyAlignment="1" applyProtection="1">
      <alignment horizontal="left" vertical="center"/>
      <protection locked="0"/>
    </xf>
    <xf numFmtId="2" fontId="2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5" fontId="4" fillId="3" borderId="3" xfId="0" applyNumberFormat="1" applyFont="1" applyFill="1" applyBorder="1" applyAlignment="1" applyProtection="1">
      <alignment horizontal="left" vertical="center"/>
      <protection locked="0"/>
    </xf>
    <xf numFmtId="10" fontId="5" fillId="0" borderId="0" xfId="0" applyNumberFormat="1" applyFont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1" applyFont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2"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7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usernames" Target="revisions/userName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26472C9-D032-47CD-AD54-FEACA69692CD}" diskRevisions="1" revisionId="5" version="4" protected="1">
  <header guid="{7CB931C3-1DC9-411F-9A7C-7026BA2E3F74}" dateTime="2015-03-30T21:21:38" maxSheetId="3" userName="Samurai" r:id="rId1">
    <sheetIdMap count="2">
      <sheetId val="1"/>
      <sheetId val="2"/>
    </sheetIdMap>
  </header>
  <header guid="{70C2C1F9-7E2C-4580-9E8D-FDF8ADB3453C}" dateTime="2015-03-30T21:24:19" maxSheetId="3" userName="Samurai" r:id="rId2">
    <sheetIdMap count="2">
      <sheetId val="1"/>
      <sheetId val="2"/>
    </sheetIdMap>
  </header>
  <header guid="{288AD0D6-D5E3-47F1-90FA-DF6015E2FA1E}" dateTime="2015-04-08T17:55:02" maxSheetId="3" userName="Samurai" r:id="rId3" minRId="1" maxRId="4">
    <sheetIdMap count="2">
      <sheetId val="1"/>
      <sheetId val="2"/>
    </sheetIdMap>
  </header>
  <header guid="{C26472C9-D032-47CD-AD54-FEACA69692CD}" dateTime="2015-04-09T16:40:21" maxSheetId="3" userName="Samurai" r:id="rId4" minRId="5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86F2A18-5BF0-44DE-8601-981FFC26AB9E}" action="delete"/>
  <rcv guid="{186F2A18-5BF0-44DE-8601-981FFC26AB9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C7" t="inlineStr">
      <is>
        <t>Нет</t>
      </is>
    </oc>
    <nc r="C7" t="inlineStr">
      <is>
        <t>Да</t>
      </is>
    </nc>
  </rcc>
  <rcc rId="2" sId="1" numFmtId="14">
    <oc r="C4">
      <v>0.16</v>
    </oc>
    <nc r="C4">
      <v>0.19</v>
    </nc>
  </rcc>
  <rcc rId="3" sId="1" numFmtId="14">
    <oc r="F7">
      <v>0.18</v>
    </oc>
    <nc r="F7">
      <v>0.1825</v>
    </nc>
  </rcc>
  <rcc rId="4" sId="1">
    <oc r="E7" t="inlineStr">
      <is>
        <t>в рублях (ставка рефинансирования + 5%)</t>
      </is>
    </oc>
    <nc r="E7" t="inlineStr">
      <is>
        <t>в рублях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 numFmtId="14">
    <oc r="C4">
      <v>0.19</v>
    </oc>
    <nc r="C4">
      <v>0.11</v>
    </nc>
  </rcc>
  <rcv guid="{186F2A18-5BF0-44DE-8601-981FFC26AB9E}" action="delete"/>
  <rcv guid="{186F2A18-5BF0-44DE-8601-981FFC26AB9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finmk.ru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G15"/>
  <sheetViews>
    <sheetView showGridLines="0" tabSelected="1" zoomScaleNormal="100" workbookViewId="0">
      <selection activeCell="E14" sqref="E14"/>
    </sheetView>
  </sheetViews>
  <sheetFormatPr defaultRowHeight="21.95" customHeight="1" x14ac:dyDescent="0.2"/>
  <cols>
    <col min="1" max="1" width="2" style="4" customWidth="1"/>
    <col min="2" max="2" width="53.28515625" style="4" customWidth="1"/>
    <col min="3" max="3" width="20.5703125" style="4" customWidth="1"/>
    <col min="4" max="4" width="4.140625" style="4" customWidth="1"/>
    <col min="5" max="5" width="50.140625" style="4" customWidth="1"/>
    <col min="6" max="6" width="14.42578125" style="4" customWidth="1"/>
    <col min="7" max="7" width="28" style="4" bestFit="1" customWidth="1"/>
    <col min="8" max="16384" width="9.140625" style="4"/>
  </cols>
  <sheetData>
    <row r="1" spans="2:7" ht="35.25" customHeight="1" x14ac:dyDescent="0.2">
      <c r="B1" s="19" t="s">
        <v>12</v>
      </c>
    </row>
    <row r="2" spans="2:7" ht="21.95" customHeight="1" x14ac:dyDescent="0.2">
      <c r="B2" s="13" t="s">
        <v>14</v>
      </c>
      <c r="C2" s="14"/>
      <c r="E2" s="13" t="s">
        <v>13</v>
      </c>
      <c r="F2" s="14"/>
    </row>
    <row r="3" spans="2:7" ht="21.95" customHeight="1" x14ac:dyDescent="0.2">
      <c r="B3" s="2" t="s">
        <v>15</v>
      </c>
      <c r="C3" s="3">
        <v>100000</v>
      </c>
      <c r="E3" s="2" t="s">
        <v>17</v>
      </c>
      <c r="F3" s="3" t="s">
        <v>11</v>
      </c>
    </row>
    <row r="4" spans="2:7" ht="21.95" customHeight="1" x14ac:dyDescent="0.2">
      <c r="B4" s="2" t="s">
        <v>0</v>
      </c>
      <c r="C4" s="5">
        <v>0.11</v>
      </c>
      <c r="D4" s="6">
        <f>IF(F3="рубли",IF(C4&gt;F7,C4*(1-F4)+F7*F4,C4),IF(C4&gt;F8,C4*(1-F4)+F8*F4,C4))/12</f>
        <v>9.1666666666666667E-3</v>
      </c>
      <c r="E4" s="2" t="s">
        <v>7</v>
      </c>
      <c r="F4" s="7">
        <v>0.35</v>
      </c>
    </row>
    <row r="5" spans="2:7" ht="21.95" customHeight="1" x14ac:dyDescent="0.2">
      <c r="B5" s="2" t="s">
        <v>16</v>
      </c>
      <c r="C5" s="8">
        <v>12</v>
      </c>
    </row>
    <row r="6" spans="2:7" ht="21.95" customHeight="1" x14ac:dyDescent="0.2">
      <c r="D6" s="9"/>
      <c r="E6" s="2" t="s">
        <v>6</v>
      </c>
      <c r="F6" s="2"/>
    </row>
    <row r="7" spans="2:7" ht="21.95" customHeight="1" x14ac:dyDescent="0.2">
      <c r="B7" s="2" t="s">
        <v>1</v>
      </c>
      <c r="C7" s="3" t="s">
        <v>21</v>
      </c>
      <c r="D7" s="9"/>
      <c r="E7" s="2" t="s">
        <v>22</v>
      </c>
      <c r="F7" s="5">
        <v>0.1825</v>
      </c>
    </row>
    <row r="8" spans="2:7" ht="21.95" customHeight="1" x14ac:dyDescent="0.2">
      <c r="B8" s="2" t="s">
        <v>3</v>
      </c>
      <c r="C8" s="8">
        <v>1</v>
      </c>
      <c r="D8" s="10">
        <f>IF(C7="Да",C8,C5)</f>
        <v>1</v>
      </c>
      <c r="E8" s="2" t="s">
        <v>5</v>
      </c>
      <c r="F8" s="11">
        <v>0.09</v>
      </c>
      <c r="G8" s="12">
        <f>IF(F3="рубли",IF(C4&gt;F7,F7,C4),IF(C4&gt;F8,F8,C4))</f>
        <v>0.11</v>
      </c>
    </row>
    <row r="9" spans="2:7" ht="13.5" customHeight="1" x14ac:dyDescent="0.2"/>
    <row r="10" spans="2:7" ht="21.95" customHeight="1" x14ac:dyDescent="0.2">
      <c r="B10" s="13" t="str">
        <f>"Доход"&amp;IF(F12&gt;0," с учетом налогов","")</f>
        <v>Доход</v>
      </c>
      <c r="C10" s="14"/>
      <c r="E10" s="13" t="s">
        <v>20</v>
      </c>
      <c r="F10" s="14"/>
    </row>
    <row r="11" spans="2:7" ht="21.95" customHeight="1" x14ac:dyDescent="0.2">
      <c r="B11" s="2" t="s">
        <v>18</v>
      </c>
      <c r="C11" s="15">
        <f>$C$3*POWER((1+$D$4*$D$8),ROUNDDOWN($C$5/$D$8,0))*(1+$D$4*MOD($C$5,$D$8))</f>
        <v>111571.88361952148</v>
      </c>
      <c r="E11" s="2" t="s">
        <v>8</v>
      </c>
      <c r="F11" s="15">
        <f>C12*((C4-G8)/(C4*(1-F4)+G8*F4))</f>
        <v>0</v>
      </c>
    </row>
    <row r="12" spans="2:7" ht="21.95" customHeight="1" x14ac:dyDescent="0.2">
      <c r="B12" s="16" t="s">
        <v>10</v>
      </c>
      <c r="C12" s="17">
        <f>C11-C3</f>
        <v>11571.883619521483</v>
      </c>
      <c r="E12" s="16" t="s">
        <v>9</v>
      </c>
      <c r="F12" s="17">
        <f>F11*F4</f>
        <v>0</v>
      </c>
    </row>
    <row r="13" spans="2:7" ht="21.95" customHeight="1" x14ac:dyDescent="0.2">
      <c r="B13" s="2" t="s">
        <v>2</v>
      </c>
      <c r="C13" s="18">
        <f>C12/C3</f>
        <v>0.11571883619521482</v>
      </c>
    </row>
    <row r="15" spans="2:7" ht="21.95" customHeight="1" x14ac:dyDescent="0.2">
      <c r="B15" s="20" t="s">
        <v>19</v>
      </c>
    </row>
  </sheetData>
  <customSheetViews>
    <customSheetView guid="{186F2A18-5BF0-44DE-8601-981FFC26AB9E}" showGridLines="0" fitToPage="1">
      <selection activeCell="E14" sqref="E14"/>
      <pageMargins left="0.39370078740157483" right="0.39370078740157483" top="0.98425196850393704" bottom="0.98425196850393704" header="0.51181102362204722" footer="0.51181102362204722"/>
      <printOptions horizontalCentered="1"/>
      <pageSetup paperSize="9" scale="54" orientation="portrait" horizontalDpi="300" verticalDpi="300" r:id="rId1"/>
      <headerFooter alignWithMargins="0"/>
    </customSheetView>
  </customSheetViews>
  <phoneticPr fontId="0" type="noConversion"/>
  <conditionalFormatting sqref="B8:C8">
    <cfRule type="expression" dxfId="1" priority="1" stopIfTrue="1">
      <formula>$C$7="Нет"</formula>
    </cfRule>
  </conditionalFormatting>
  <conditionalFormatting sqref="E10:F12">
    <cfRule type="expression" dxfId="0" priority="2" stopIfTrue="1">
      <formula>$F$11=0</formula>
    </cfRule>
  </conditionalFormatting>
  <dataValidations count="6">
    <dataValidation type="decimal" allowBlank="1" showInputMessage="1" showErrorMessage="1" error="Период капитализации должен быть больше 0 но меньше или равен сроку вклада." sqref="C8">
      <formula1>0.000000000000001</formula1>
      <formula2>C5</formula2>
    </dataValidation>
    <dataValidation type="list" allowBlank="1" showInputMessage="1" showErrorMessage="1" sqref="C7">
      <formula1>"Да, Нет"</formula1>
    </dataValidation>
    <dataValidation type="decimal" operator="greaterThan" allowBlank="1" showInputMessage="1" showErrorMessage="1" error="Ставка должна быть больше 0." sqref="C4 F7:F8 F4">
      <formula1>0</formula1>
    </dataValidation>
    <dataValidation type="decimal" operator="greaterThan" allowBlank="1" showInputMessage="1" showErrorMessage="1" error="Срок вклада должен быть больше 0." sqref="C5">
      <formula1>0</formula1>
    </dataValidation>
    <dataValidation type="decimal" operator="greaterThan" allowBlank="1" showInputMessage="1" showErrorMessage="1" error="Сумма вклада должна быть больше 0." sqref="C3">
      <formula1>0</formula1>
    </dataValidation>
    <dataValidation type="list" allowBlank="1" showInputMessage="1" showErrorMessage="1" sqref="F3">
      <formula1>"рубли, ин. валюта"</formula1>
    </dataValidation>
  </dataValidations>
  <hyperlinks>
    <hyperlink ref="B15" r:id="rId2"/>
  </hyperlinks>
  <printOptions horizontalCentered="1"/>
  <pageMargins left="0.39370078740157483" right="0.39370078740157483" top="0.98425196850393704" bottom="0.98425196850393704" header="0.51181102362204722" footer="0.51181102362204722"/>
  <pageSetup paperSize="9" scale="54"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>
    <row r="1" spans="1:1" x14ac:dyDescent="0.2">
      <c r="A1" s="1" t="s">
        <v>4</v>
      </c>
    </row>
  </sheetData>
  <customSheetViews>
    <customSheetView guid="{186F2A18-5BF0-44DE-8601-981FFC26AB9E}" state="hidden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 вклада</vt:lpstr>
      <vt:lpstr>Copyright</vt:lpstr>
    </vt:vector>
  </TitlesOfParts>
  <Company>FinMK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Калькулятор доходности вкладов</dc:title>
  <dc:subject>Вклады</dc:subject>
  <dc:creator>FinMK</dc:creator>
  <cp:keywords>вклады, калькулятор, доход</cp:keywords>
  <cp:lastModifiedBy>Samurai</cp:lastModifiedBy>
  <cp:lastPrinted>2008-03-30T16:57:38Z</cp:lastPrinted>
  <dcterms:created xsi:type="dcterms:W3CDTF">2006-11-16T15:18:24Z</dcterms:created>
  <dcterms:modified xsi:type="dcterms:W3CDTF">2015-04-09T13:40:22Z</dcterms:modified>
  <cp:category>финансы</cp:category>
</cp:coreProperties>
</file>